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artin/Desktop/Zooarch Data/PersonalAnalyses/Aughwick OT/"/>
    </mc:Choice>
  </mc:AlternateContent>
  <bookViews>
    <workbookView xWindow="0" yWindow="460" windowWidth="20740" windowHeight="14680"/>
  </bookViews>
  <sheets>
    <sheet name="Summary" sheetId="4" r:id="rId1"/>
    <sheet name="Identified Bones" sheetId="1" r:id="rId2"/>
    <sheet name="Teeth" sheetId="3" r:id="rId3"/>
    <sheet name="Unidentified Fragments" sheetId="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 l="1"/>
  <c r="E2" i="4"/>
  <c r="B3" i="4"/>
  <c r="E3" i="4"/>
  <c r="B4" i="4"/>
  <c r="E4" i="4"/>
  <c r="B5" i="4"/>
  <c r="E5" i="4"/>
  <c r="B6" i="4"/>
  <c r="E6" i="4"/>
  <c r="E7" i="4"/>
  <c r="B8" i="4"/>
  <c r="E8" i="4"/>
  <c r="E9" i="4"/>
  <c r="E10" i="4"/>
  <c r="E11" i="4"/>
  <c r="E12" i="4"/>
  <c r="E13" i="4"/>
  <c r="E14" i="4"/>
  <c r="E15" i="4"/>
  <c r="E16" i="4"/>
  <c r="E17" i="4"/>
  <c r="E19" i="4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B59" i="2"/>
  <c r="B58" i="2"/>
  <c r="B57" i="2"/>
  <c r="B56" i="2"/>
  <c r="B55" i="2"/>
  <c r="B54" i="2"/>
  <c r="B53" i="2"/>
  <c r="B52" i="2"/>
  <c r="B51" i="2"/>
  <c r="B13" i="3"/>
  <c r="B12" i="3"/>
  <c r="B11" i="3"/>
</calcChain>
</file>

<file path=xl/sharedStrings.xml><?xml version="1.0" encoding="utf-8"?>
<sst xmlns="http://schemas.openxmlformats.org/spreadsheetml/2006/main" count="627" uniqueCount="159">
  <si>
    <t>Bag</t>
  </si>
  <si>
    <t>Bone#</t>
  </si>
  <si>
    <t>Unit</t>
  </si>
  <si>
    <t>Feature</t>
  </si>
  <si>
    <t>Level</t>
  </si>
  <si>
    <t>Species</t>
  </si>
  <si>
    <t>Element</t>
  </si>
  <si>
    <t>Side</t>
  </si>
  <si>
    <t>Portion</t>
  </si>
  <si>
    <t>Fusion</t>
  </si>
  <si>
    <t>Burn</t>
  </si>
  <si>
    <t>Cut</t>
  </si>
  <si>
    <t>Weight</t>
  </si>
  <si>
    <t>M1</t>
  </si>
  <si>
    <t>M2</t>
  </si>
  <si>
    <t>M3</t>
  </si>
  <si>
    <t>M4</t>
  </si>
  <si>
    <t>M5</t>
  </si>
  <si>
    <t>M6</t>
  </si>
  <si>
    <t xml:space="preserve">Notes </t>
  </si>
  <si>
    <t>Inv.</t>
  </si>
  <si>
    <t>AOT001</t>
  </si>
  <si>
    <t>ODO</t>
  </si>
  <si>
    <t>FEM</t>
  </si>
  <si>
    <t>R</t>
  </si>
  <si>
    <t>PE</t>
  </si>
  <si>
    <t>UF</t>
  </si>
  <si>
    <t>UNB</t>
  </si>
  <si>
    <t>N</t>
  </si>
  <si>
    <t>STRAT 1A</t>
  </si>
  <si>
    <t>AOT002</t>
  </si>
  <si>
    <t>2 N1/2</t>
  </si>
  <si>
    <t>URS</t>
  </si>
  <si>
    <t>HUM</t>
  </si>
  <si>
    <t>L</t>
  </si>
  <si>
    <t>DES</t>
  </si>
  <si>
    <t>FS</t>
  </si>
  <si>
    <t>BRN</t>
  </si>
  <si>
    <t>BT, Bd, SD</t>
  </si>
  <si>
    <t>AOT003</t>
  </si>
  <si>
    <t>MT</t>
  </si>
  <si>
    <t>PES</t>
  </si>
  <si>
    <t>Y</t>
  </si>
  <si>
    <t>Bp</t>
  </si>
  <si>
    <t>AOT004</t>
  </si>
  <si>
    <t>TIB</t>
  </si>
  <si>
    <t>Bd, SD</t>
  </si>
  <si>
    <t>AOT005</t>
  </si>
  <si>
    <t>DE</t>
  </si>
  <si>
    <t>SAME AS AOT011</t>
  </si>
  <si>
    <t>AOT006</t>
  </si>
  <si>
    <t>ULNA</t>
  </si>
  <si>
    <t>AOT007</t>
  </si>
  <si>
    <t>CALC</t>
  </si>
  <si>
    <t>CPROC</t>
  </si>
  <si>
    <t>AOT008</t>
  </si>
  <si>
    <t>SFT</t>
  </si>
  <si>
    <t>AOT009</t>
  </si>
  <si>
    <t>ELK</t>
  </si>
  <si>
    <t>CVERT</t>
  </si>
  <si>
    <t>BFcr, HFcr</t>
  </si>
  <si>
    <t>CP</t>
  </si>
  <si>
    <t>AOT010</t>
  </si>
  <si>
    <t>LVERT</t>
  </si>
  <si>
    <t>AOT011</t>
  </si>
  <si>
    <t>SAME AS AOT005</t>
  </si>
  <si>
    <t>AOT012</t>
  </si>
  <si>
    <t>AOT013</t>
  </si>
  <si>
    <t>CRB</t>
  </si>
  <si>
    <t>AOT016</t>
  </si>
  <si>
    <t>AOT017</t>
  </si>
  <si>
    <t>RAD</t>
  </si>
  <si>
    <t>AOT018</t>
  </si>
  <si>
    <t>AOT019</t>
  </si>
  <si>
    <t>HUM (?)</t>
  </si>
  <si>
    <t>L (?)</t>
  </si>
  <si>
    <t>AOT020</t>
  </si>
  <si>
    <t>MD</t>
  </si>
  <si>
    <t>CK</t>
  </si>
  <si>
    <t>AOT021</t>
  </si>
  <si>
    <t>AOT022</t>
  </si>
  <si>
    <t>AOT023</t>
  </si>
  <si>
    <t>AOT024</t>
  </si>
  <si>
    <t>MG</t>
  </si>
  <si>
    <t>CCA</t>
  </si>
  <si>
    <t>AOT025</t>
  </si>
  <si>
    <t>AOT026</t>
  </si>
  <si>
    <t>RC</t>
  </si>
  <si>
    <t>AOT027</t>
  </si>
  <si>
    <t>RCK</t>
  </si>
  <si>
    <t>AOT028</t>
  </si>
  <si>
    <t>ODO(CF)</t>
  </si>
  <si>
    <t>AOT030</t>
  </si>
  <si>
    <t>PLV</t>
  </si>
  <si>
    <t>IL</t>
  </si>
  <si>
    <t>AOT031</t>
  </si>
  <si>
    <t>BOS(CF)</t>
  </si>
  <si>
    <t>SK</t>
  </si>
  <si>
    <t>MAX</t>
  </si>
  <si>
    <t>AOT032</t>
  </si>
  <si>
    <t>2 S1/2</t>
  </si>
  <si>
    <t>AOT033</t>
  </si>
  <si>
    <t>AOT035</t>
  </si>
  <si>
    <t>AOT037</t>
  </si>
  <si>
    <t>STP77</t>
  </si>
  <si>
    <t>N1/2 FEAT</t>
  </si>
  <si>
    <t>BD</t>
  </si>
  <si>
    <t>ANOM. 135 N WALL FEAT</t>
  </si>
  <si>
    <t>Taxon</t>
  </si>
  <si>
    <t>Count</t>
  </si>
  <si>
    <t>Notes</t>
  </si>
  <si>
    <t>MM</t>
  </si>
  <si>
    <t>TURT</t>
  </si>
  <si>
    <t>LM</t>
  </si>
  <si>
    <t>UNK</t>
  </si>
  <si>
    <t>UM</t>
  </si>
  <si>
    <t>MODIFIED?</t>
  </si>
  <si>
    <t>Bi</t>
  </si>
  <si>
    <t>ASH</t>
  </si>
  <si>
    <t>SM</t>
  </si>
  <si>
    <t>&lt;0.1</t>
  </si>
  <si>
    <t>HEAVY FLOAT</t>
  </si>
  <si>
    <t>HEAVY FLOAT (ONE PIECE CLAY)</t>
  </si>
  <si>
    <t>Dentition</t>
  </si>
  <si>
    <t>Tooth</t>
  </si>
  <si>
    <t>Position</t>
  </si>
  <si>
    <t>Wear</t>
  </si>
  <si>
    <t>AOT014</t>
  </si>
  <si>
    <t>MDT</t>
  </si>
  <si>
    <t>P</t>
  </si>
  <si>
    <t>LM1-3</t>
  </si>
  <si>
    <t>AOT015</t>
  </si>
  <si>
    <t>LM3</t>
  </si>
  <si>
    <t>AOT029</t>
  </si>
  <si>
    <t>TTH</t>
  </si>
  <si>
    <t>M</t>
  </si>
  <si>
    <t>?</t>
  </si>
  <si>
    <t>FRAG</t>
  </si>
  <si>
    <t>AOT034</t>
  </si>
  <si>
    <t>AOT036</t>
  </si>
  <si>
    <t>RPM4, M1-4</t>
  </si>
  <si>
    <t>AOT038</t>
  </si>
  <si>
    <t>SQ</t>
  </si>
  <si>
    <t>LM2</t>
  </si>
  <si>
    <t>AOT039</t>
  </si>
  <si>
    <t>RPM2</t>
  </si>
  <si>
    <t>BOS (CF)</t>
  </si>
  <si>
    <t>ODO (CF)</t>
  </si>
  <si>
    <t>PostCran</t>
  </si>
  <si>
    <t>Teeth</t>
  </si>
  <si>
    <t>Bulk</t>
  </si>
  <si>
    <t>MNI</t>
  </si>
  <si>
    <t>Tot</t>
  </si>
  <si>
    <t>Turt</t>
  </si>
  <si>
    <t>RE</t>
  </si>
  <si>
    <t>BI</t>
  </si>
  <si>
    <t>FI</t>
  </si>
  <si>
    <t>Tcode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</si>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</sst>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24" sqref="D24"/>
    </sheetView>
  </sheetViews>
  <sheetFormatPr baseColWidth="10" defaultRowHeight="15" x14ac:dyDescent="0.2"/>
  <sheetData>
    <row r="1" spans="1:6" x14ac:dyDescent="0.2">
      <c r="B1" t="s">
        <v>148</v>
      </c>
      <c r="C1" t="s">
        <v>149</v>
      </c>
      <c r="D1" t="s">
        <v>150</v>
      </c>
      <c r="E1" t="s">
        <v>152</v>
      </c>
      <c r="F1" t="s">
        <v>151</v>
      </c>
    </row>
    <row r="2" spans="1:6" x14ac:dyDescent="0.2">
      <c r="A2" t="s">
        <v>22</v>
      </c>
      <c r="B2">
        <f>COUNTIF('Identified Bones'!F$2:F$33, "ODO")</f>
        <v>27</v>
      </c>
      <c r="C2">
        <v>5</v>
      </c>
      <c r="E2">
        <f>SUM(B2:D2)</f>
        <v>32</v>
      </c>
      <c r="F2">
        <v>2</v>
      </c>
    </row>
    <row r="3" spans="1:6" x14ac:dyDescent="0.2">
      <c r="A3" t="s">
        <v>147</v>
      </c>
      <c r="B3">
        <f>COUNTIF('Identified Bones'!F$2:F$33, "ODO(CF)")</f>
        <v>1</v>
      </c>
      <c r="C3">
        <v>1</v>
      </c>
      <c r="E3">
        <f>SUM(B3:D3)</f>
        <v>2</v>
      </c>
    </row>
    <row r="4" spans="1:6" x14ac:dyDescent="0.2">
      <c r="A4" t="s">
        <v>146</v>
      </c>
      <c r="B4">
        <f>COUNTIF('Identified Bones'!F$2:F$33, "BOS(CF)")</f>
        <v>1</v>
      </c>
      <c r="E4">
        <f>SUM(B4:D4)</f>
        <v>1</v>
      </c>
    </row>
    <row r="5" spans="1:6" x14ac:dyDescent="0.2">
      <c r="A5" t="s">
        <v>58</v>
      </c>
      <c r="B5">
        <f>COUNTIF('Identified Bones'!F$2:F$33, "ELK")</f>
        <v>1</v>
      </c>
      <c r="E5">
        <f>SUM(B5:D5)</f>
        <v>1</v>
      </c>
      <c r="F5">
        <v>1</v>
      </c>
    </row>
    <row r="6" spans="1:6" x14ac:dyDescent="0.2">
      <c r="A6" t="s">
        <v>32</v>
      </c>
      <c r="B6">
        <f>COUNTIF('Identified Bones'!F$2:F$33, "URS")</f>
        <v>1</v>
      </c>
      <c r="E6">
        <f>SUM(B6:D6)</f>
        <v>1</v>
      </c>
      <c r="F6">
        <v>1</v>
      </c>
    </row>
    <row r="7" spans="1:6" x14ac:dyDescent="0.2">
      <c r="A7" t="s">
        <v>142</v>
      </c>
      <c r="C7">
        <v>1</v>
      </c>
      <c r="E7">
        <f>SUM(B7:D7)</f>
        <v>1</v>
      </c>
      <c r="F7">
        <v>1</v>
      </c>
    </row>
    <row r="8" spans="1:6" x14ac:dyDescent="0.2">
      <c r="A8" t="s">
        <v>83</v>
      </c>
      <c r="B8">
        <f>COUNTIF('Identified Bones'!F$2:F$33, "MG")</f>
        <v>1</v>
      </c>
      <c r="E8">
        <f>SUM(B8:D8)</f>
        <v>1</v>
      </c>
      <c r="F8">
        <v>1</v>
      </c>
    </row>
    <row r="9" spans="1:6" x14ac:dyDescent="0.2">
      <c r="A9" t="s">
        <v>153</v>
      </c>
      <c r="D9">
        <v>9</v>
      </c>
      <c r="E9">
        <f>SUM(B9:D9)</f>
        <v>9</v>
      </c>
    </row>
    <row r="10" spans="1:6" x14ac:dyDescent="0.2">
      <c r="A10" t="s">
        <v>113</v>
      </c>
      <c r="D10">
        <v>15</v>
      </c>
      <c r="E10">
        <f>SUM(B10:D10)</f>
        <v>15</v>
      </c>
    </row>
    <row r="11" spans="1:6" x14ac:dyDescent="0.2">
      <c r="A11" t="s">
        <v>111</v>
      </c>
      <c r="D11">
        <v>6</v>
      </c>
      <c r="E11">
        <f>SUM(B11:D11)</f>
        <v>6</v>
      </c>
    </row>
    <row r="12" spans="1:6" x14ac:dyDescent="0.2">
      <c r="A12" t="s">
        <v>119</v>
      </c>
      <c r="D12">
        <v>3</v>
      </c>
      <c r="E12">
        <f>SUM(B12:D12)</f>
        <v>3</v>
      </c>
    </row>
    <row r="13" spans="1:6" x14ac:dyDescent="0.2">
      <c r="A13" t="s">
        <v>115</v>
      </c>
      <c r="D13">
        <v>4</v>
      </c>
      <c r="E13">
        <f>SUM(B13:D13)</f>
        <v>4</v>
      </c>
    </row>
    <row r="14" spans="1:6" x14ac:dyDescent="0.2">
      <c r="A14" t="s">
        <v>154</v>
      </c>
      <c r="D14">
        <v>1</v>
      </c>
      <c r="E14">
        <f>SUM(B14:D14)</f>
        <v>1</v>
      </c>
    </row>
    <row r="15" spans="1:6" x14ac:dyDescent="0.2">
      <c r="A15" t="s">
        <v>155</v>
      </c>
      <c r="D15">
        <v>5</v>
      </c>
      <c r="E15">
        <f>SUM(B15:D15)</f>
        <v>5</v>
      </c>
    </row>
    <row r="16" spans="1:6" x14ac:dyDescent="0.2">
      <c r="A16" t="s">
        <v>156</v>
      </c>
      <c r="D16">
        <v>1</v>
      </c>
      <c r="E16">
        <f>SUM(B16:D16)</f>
        <v>1</v>
      </c>
    </row>
    <row r="17" spans="1:6" x14ac:dyDescent="0.2">
      <c r="A17" t="s">
        <v>114</v>
      </c>
      <c r="D17">
        <v>4</v>
      </c>
      <c r="E17">
        <f>SUM(B17:D17)</f>
        <v>4</v>
      </c>
    </row>
    <row r="19" spans="1:6" x14ac:dyDescent="0.2">
      <c r="A19" t="s">
        <v>158</v>
      </c>
      <c r="E19">
        <f>SUM(E2:E17)</f>
        <v>87</v>
      </c>
      <c r="F19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29" workbookViewId="0">
      <selection activeCell="A35" sqref="A35:F53"/>
    </sheetView>
  </sheetViews>
  <sheetFormatPr baseColWidth="10" defaultColWidth="8.83203125" defaultRowHeight="15" x14ac:dyDescent="0.2"/>
  <cols>
    <col min="5" max="5" width="5.33203125" customWidth="1"/>
    <col min="18" max="18" width="3" customWidth="1"/>
    <col min="19" max="19" width="3.5" customWidth="1"/>
    <col min="20" max="20" width="13.33203125" customWidth="1"/>
    <col min="21" max="21" width="4.1640625" customWidth="1"/>
  </cols>
  <sheetData>
    <row r="1" spans="1:2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">
      <c r="A2">
        <v>163</v>
      </c>
      <c r="B2" t="s">
        <v>21</v>
      </c>
      <c r="C2">
        <v>5</v>
      </c>
      <c r="E2">
        <v>2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>
        <v>3.3</v>
      </c>
      <c r="T2" t="s">
        <v>29</v>
      </c>
      <c r="U2">
        <v>4</v>
      </c>
    </row>
    <row r="3" spans="1:21" x14ac:dyDescent="0.2">
      <c r="A3">
        <v>168</v>
      </c>
      <c r="B3" t="s">
        <v>30</v>
      </c>
      <c r="C3">
        <v>5</v>
      </c>
      <c r="D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28</v>
      </c>
      <c r="M3">
        <v>66.2</v>
      </c>
      <c r="N3">
        <v>48.25</v>
      </c>
      <c r="O3">
        <v>69.8</v>
      </c>
      <c r="P3">
        <v>25</v>
      </c>
      <c r="T3" t="s">
        <v>38</v>
      </c>
      <c r="U3">
        <v>15</v>
      </c>
    </row>
    <row r="4" spans="1:21" x14ac:dyDescent="0.2">
      <c r="A4">
        <v>168</v>
      </c>
      <c r="B4" t="s">
        <v>39</v>
      </c>
      <c r="C4">
        <v>5</v>
      </c>
      <c r="D4" t="s">
        <v>31</v>
      </c>
      <c r="F4" t="s">
        <v>22</v>
      </c>
      <c r="G4" t="s">
        <v>40</v>
      </c>
      <c r="H4" t="s">
        <v>34</v>
      </c>
      <c r="I4" t="s">
        <v>41</v>
      </c>
      <c r="K4" t="s">
        <v>27</v>
      </c>
      <c r="L4" t="s">
        <v>42</v>
      </c>
      <c r="M4">
        <v>12.2</v>
      </c>
      <c r="N4">
        <v>25.9</v>
      </c>
      <c r="T4" t="s">
        <v>43</v>
      </c>
      <c r="U4">
        <v>20</v>
      </c>
    </row>
    <row r="5" spans="1:21" x14ac:dyDescent="0.2">
      <c r="A5">
        <v>168</v>
      </c>
      <c r="B5" t="s">
        <v>44</v>
      </c>
      <c r="C5">
        <v>5</v>
      </c>
      <c r="D5" t="s">
        <v>31</v>
      </c>
      <c r="F5" t="s">
        <v>22</v>
      </c>
      <c r="G5" t="s">
        <v>45</v>
      </c>
      <c r="H5" t="s">
        <v>24</v>
      </c>
      <c r="I5" t="s">
        <v>35</v>
      </c>
      <c r="J5" t="s">
        <v>36</v>
      </c>
      <c r="K5" t="s">
        <v>27</v>
      </c>
      <c r="L5" t="s">
        <v>42</v>
      </c>
      <c r="M5">
        <v>39.6</v>
      </c>
      <c r="N5">
        <v>39.299999999999997</v>
      </c>
      <c r="O5">
        <v>26.7</v>
      </c>
      <c r="T5" t="s">
        <v>46</v>
      </c>
      <c r="U5">
        <v>16</v>
      </c>
    </row>
    <row r="6" spans="1:21" x14ac:dyDescent="0.2">
      <c r="A6">
        <v>168</v>
      </c>
      <c r="B6" s="2" t="s">
        <v>47</v>
      </c>
      <c r="C6">
        <v>5</v>
      </c>
      <c r="D6" t="s">
        <v>31</v>
      </c>
      <c r="F6" t="s">
        <v>22</v>
      </c>
      <c r="G6" t="s">
        <v>45</v>
      </c>
      <c r="H6" t="s">
        <v>24</v>
      </c>
      <c r="I6" t="s">
        <v>48</v>
      </c>
      <c r="J6" t="s">
        <v>26</v>
      </c>
      <c r="K6" t="s">
        <v>27</v>
      </c>
      <c r="L6" t="s">
        <v>28</v>
      </c>
      <c r="M6">
        <v>5.8</v>
      </c>
      <c r="T6" t="s">
        <v>49</v>
      </c>
      <c r="U6">
        <v>17</v>
      </c>
    </row>
    <row r="7" spans="1:21" x14ac:dyDescent="0.2">
      <c r="A7">
        <v>168</v>
      </c>
      <c r="B7" t="s">
        <v>50</v>
      </c>
      <c r="C7">
        <v>5</v>
      </c>
      <c r="D7" t="s">
        <v>31</v>
      </c>
      <c r="F7" t="s">
        <v>22</v>
      </c>
      <c r="G7" t="s">
        <v>51</v>
      </c>
      <c r="H7" t="s">
        <v>24</v>
      </c>
      <c r="I7" t="s">
        <v>25</v>
      </c>
      <c r="J7" t="s">
        <v>36</v>
      </c>
      <c r="K7" t="s">
        <v>27</v>
      </c>
      <c r="L7" t="s">
        <v>28</v>
      </c>
      <c r="M7">
        <v>7.9</v>
      </c>
      <c r="U7">
        <v>24</v>
      </c>
    </row>
    <row r="8" spans="1:21" x14ac:dyDescent="0.2">
      <c r="A8">
        <v>168</v>
      </c>
      <c r="B8" t="s">
        <v>52</v>
      </c>
      <c r="C8">
        <v>5</v>
      </c>
      <c r="D8" t="s">
        <v>31</v>
      </c>
      <c r="F8" t="s">
        <v>22</v>
      </c>
      <c r="G8" t="s">
        <v>53</v>
      </c>
      <c r="H8" t="s">
        <v>24</v>
      </c>
      <c r="I8" t="s">
        <v>54</v>
      </c>
      <c r="K8" t="s">
        <v>27</v>
      </c>
      <c r="L8" t="s">
        <v>28</v>
      </c>
      <c r="M8">
        <v>5.3</v>
      </c>
      <c r="U8">
        <v>25</v>
      </c>
    </row>
    <row r="9" spans="1:21" x14ac:dyDescent="0.2">
      <c r="A9">
        <v>168</v>
      </c>
      <c r="B9" t="s">
        <v>55</v>
      </c>
      <c r="C9">
        <v>5</v>
      </c>
      <c r="D9" t="s">
        <v>31</v>
      </c>
      <c r="F9" t="s">
        <v>22</v>
      </c>
      <c r="G9" t="s">
        <v>33</v>
      </c>
      <c r="H9" t="s">
        <v>24</v>
      </c>
      <c r="I9" t="s">
        <v>56</v>
      </c>
      <c r="K9" t="s">
        <v>27</v>
      </c>
      <c r="L9" t="s">
        <v>42</v>
      </c>
      <c r="M9">
        <v>14.6</v>
      </c>
      <c r="U9">
        <v>22</v>
      </c>
    </row>
    <row r="10" spans="1:21" x14ac:dyDescent="0.2">
      <c r="A10">
        <v>168</v>
      </c>
      <c r="B10" t="s">
        <v>57</v>
      </c>
      <c r="C10">
        <v>5</v>
      </c>
      <c r="D10" t="s">
        <v>31</v>
      </c>
      <c r="F10" t="s">
        <v>58</v>
      </c>
      <c r="G10" t="s">
        <v>59</v>
      </c>
      <c r="I10" t="s">
        <v>61</v>
      </c>
      <c r="J10" t="s">
        <v>36</v>
      </c>
      <c r="K10" t="s">
        <v>27</v>
      </c>
      <c r="L10" t="s">
        <v>28</v>
      </c>
      <c r="M10">
        <v>85.4</v>
      </c>
      <c r="N10">
        <v>35.4</v>
      </c>
      <c r="O10">
        <v>45.1</v>
      </c>
      <c r="T10" t="s">
        <v>60</v>
      </c>
      <c r="U10">
        <v>44</v>
      </c>
    </row>
    <row r="11" spans="1:21" x14ac:dyDescent="0.2">
      <c r="A11">
        <v>168</v>
      </c>
      <c r="B11" t="s">
        <v>62</v>
      </c>
      <c r="C11">
        <v>5</v>
      </c>
      <c r="D11" t="s">
        <v>31</v>
      </c>
      <c r="F11" t="s">
        <v>22</v>
      </c>
      <c r="G11" t="s">
        <v>63</v>
      </c>
      <c r="I11" t="s">
        <v>61</v>
      </c>
      <c r="J11" t="s">
        <v>26</v>
      </c>
      <c r="K11" t="s">
        <v>27</v>
      </c>
      <c r="L11" t="s">
        <v>28</v>
      </c>
      <c r="M11">
        <v>12.2</v>
      </c>
      <c r="U11">
        <v>12</v>
      </c>
    </row>
    <row r="12" spans="1:21" x14ac:dyDescent="0.2">
      <c r="A12">
        <v>168</v>
      </c>
      <c r="B12" s="2" t="s">
        <v>64</v>
      </c>
      <c r="C12">
        <v>5</v>
      </c>
      <c r="D12" t="s">
        <v>31</v>
      </c>
      <c r="F12" t="s">
        <v>22</v>
      </c>
      <c r="G12" t="s">
        <v>45</v>
      </c>
      <c r="H12" t="s">
        <v>24</v>
      </c>
      <c r="I12" t="s">
        <v>48</v>
      </c>
      <c r="J12" t="s">
        <v>26</v>
      </c>
      <c r="K12" t="s">
        <v>27</v>
      </c>
      <c r="L12" t="s">
        <v>28</v>
      </c>
      <c r="M12">
        <v>5.5</v>
      </c>
      <c r="T12" t="s">
        <v>65</v>
      </c>
      <c r="U12">
        <v>18</v>
      </c>
    </row>
    <row r="13" spans="1:21" x14ac:dyDescent="0.2">
      <c r="A13">
        <v>168</v>
      </c>
      <c r="B13" t="s">
        <v>66</v>
      </c>
      <c r="C13">
        <v>5</v>
      </c>
      <c r="D13" t="s">
        <v>31</v>
      </c>
      <c r="F13" t="s">
        <v>22</v>
      </c>
      <c r="G13" t="s">
        <v>63</v>
      </c>
      <c r="I13" t="s">
        <v>61</v>
      </c>
      <c r="J13" t="s">
        <v>36</v>
      </c>
      <c r="K13" t="s">
        <v>27</v>
      </c>
      <c r="L13" t="s">
        <v>28</v>
      </c>
      <c r="M13">
        <v>15.5</v>
      </c>
      <c r="N13">
        <v>30.9</v>
      </c>
      <c r="O13">
        <v>21.3</v>
      </c>
      <c r="T13" t="s">
        <v>60</v>
      </c>
      <c r="U13">
        <v>13</v>
      </c>
    </row>
    <row r="14" spans="1:21" x14ac:dyDescent="0.2">
      <c r="A14">
        <v>168</v>
      </c>
      <c r="B14" t="s">
        <v>67</v>
      </c>
      <c r="C14">
        <v>5</v>
      </c>
      <c r="D14" t="s">
        <v>31</v>
      </c>
      <c r="F14" t="s">
        <v>22</v>
      </c>
      <c r="G14" t="s">
        <v>45</v>
      </c>
      <c r="H14" t="s">
        <v>34</v>
      </c>
      <c r="I14" t="s">
        <v>48</v>
      </c>
      <c r="J14" t="s">
        <v>36</v>
      </c>
      <c r="K14" t="s">
        <v>68</v>
      </c>
      <c r="L14" t="s">
        <v>28</v>
      </c>
      <c r="M14">
        <v>3.9</v>
      </c>
      <c r="U14">
        <v>31</v>
      </c>
    </row>
    <row r="15" spans="1:21" x14ac:dyDescent="0.2">
      <c r="A15">
        <v>168</v>
      </c>
      <c r="B15" t="s">
        <v>69</v>
      </c>
      <c r="C15">
        <v>5</v>
      </c>
      <c r="D15" t="s">
        <v>31</v>
      </c>
      <c r="F15" t="s">
        <v>22</v>
      </c>
      <c r="G15" t="s">
        <v>45</v>
      </c>
      <c r="H15" t="s">
        <v>24</v>
      </c>
      <c r="I15" t="s">
        <v>56</v>
      </c>
      <c r="K15" t="s">
        <v>27</v>
      </c>
      <c r="L15" t="s">
        <v>28</v>
      </c>
      <c r="M15">
        <v>20.399999999999999</v>
      </c>
      <c r="U15">
        <v>35</v>
      </c>
    </row>
    <row r="16" spans="1:21" x14ac:dyDescent="0.2">
      <c r="A16">
        <v>168</v>
      </c>
      <c r="B16" t="s">
        <v>70</v>
      </c>
      <c r="C16">
        <v>5</v>
      </c>
      <c r="D16" t="s">
        <v>31</v>
      </c>
      <c r="F16" t="s">
        <v>22</v>
      </c>
      <c r="G16" t="s">
        <v>71</v>
      </c>
      <c r="H16" t="s">
        <v>24</v>
      </c>
      <c r="I16" t="s">
        <v>56</v>
      </c>
      <c r="K16" t="s">
        <v>37</v>
      </c>
      <c r="L16" t="s">
        <v>42</v>
      </c>
      <c r="M16">
        <v>4</v>
      </c>
      <c r="U16">
        <v>35</v>
      </c>
    </row>
    <row r="17" spans="1:21" x14ac:dyDescent="0.2">
      <c r="A17">
        <v>168</v>
      </c>
      <c r="B17" t="s">
        <v>72</v>
      </c>
      <c r="C17">
        <v>5</v>
      </c>
      <c r="D17" t="s">
        <v>31</v>
      </c>
      <c r="F17" t="s">
        <v>22</v>
      </c>
      <c r="G17" t="s">
        <v>45</v>
      </c>
      <c r="H17" t="s">
        <v>34</v>
      </c>
      <c r="I17" t="s">
        <v>56</v>
      </c>
      <c r="K17" t="s">
        <v>27</v>
      </c>
      <c r="L17" t="s">
        <v>28</v>
      </c>
      <c r="M17">
        <v>8.1</v>
      </c>
      <c r="U17">
        <v>35</v>
      </c>
    </row>
    <row r="18" spans="1:21" x14ac:dyDescent="0.2">
      <c r="A18">
        <v>168</v>
      </c>
      <c r="B18" t="s">
        <v>73</v>
      </c>
      <c r="C18">
        <v>5</v>
      </c>
      <c r="D18" t="s">
        <v>31</v>
      </c>
      <c r="F18" t="s">
        <v>22</v>
      </c>
      <c r="G18" t="s">
        <v>74</v>
      </c>
      <c r="H18" t="s">
        <v>75</v>
      </c>
      <c r="I18" t="s">
        <v>56</v>
      </c>
      <c r="K18" t="s">
        <v>27</v>
      </c>
      <c r="L18" t="s">
        <v>28</v>
      </c>
      <c r="M18">
        <v>5.2</v>
      </c>
      <c r="U18">
        <v>35</v>
      </c>
    </row>
    <row r="19" spans="1:21" x14ac:dyDescent="0.2">
      <c r="A19">
        <v>168</v>
      </c>
      <c r="B19" t="s">
        <v>76</v>
      </c>
      <c r="C19">
        <v>5</v>
      </c>
      <c r="D19" t="s">
        <v>31</v>
      </c>
      <c r="F19" t="s">
        <v>22</v>
      </c>
      <c r="G19" t="s">
        <v>77</v>
      </c>
      <c r="I19" t="s">
        <v>78</v>
      </c>
      <c r="K19" t="s">
        <v>27</v>
      </c>
      <c r="L19" t="s">
        <v>28</v>
      </c>
      <c r="M19">
        <v>2.9</v>
      </c>
      <c r="U19">
        <v>34</v>
      </c>
    </row>
    <row r="20" spans="1:21" x14ac:dyDescent="0.2">
      <c r="A20">
        <v>168</v>
      </c>
      <c r="B20" t="s">
        <v>79</v>
      </c>
      <c r="C20">
        <v>5</v>
      </c>
      <c r="D20" t="s">
        <v>31</v>
      </c>
      <c r="F20" t="s">
        <v>22</v>
      </c>
      <c r="G20" t="s">
        <v>23</v>
      </c>
      <c r="I20" t="s">
        <v>56</v>
      </c>
      <c r="K20" t="s">
        <v>27</v>
      </c>
      <c r="L20" t="s">
        <v>28</v>
      </c>
      <c r="M20">
        <v>2.2999999999999998</v>
      </c>
      <c r="U20">
        <v>34</v>
      </c>
    </row>
    <row r="21" spans="1:21" x14ac:dyDescent="0.2">
      <c r="A21">
        <v>168</v>
      </c>
      <c r="B21" t="s">
        <v>80</v>
      </c>
      <c r="C21">
        <v>5</v>
      </c>
      <c r="D21" t="s">
        <v>31</v>
      </c>
      <c r="F21" t="s">
        <v>22</v>
      </c>
      <c r="G21" t="s">
        <v>40</v>
      </c>
      <c r="I21" t="s">
        <v>56</v>
      </c>
      <c r="K21" t="s">
        <v>27</v>
      </c>
      <c r="L21" t="s">
        <v>28</v>
      </c>
      <c r="M21">
        <v>2.2999999999999998</v>
      </c>
      <c r="U21">
        <v>34</v>
      </c>
    </row>
    <row r="22" spans="1:21" x14ac:dyDescent="0.2">
      <c r="A22">
        <v>168</v>
      </c>
      <c r="B22" t="s">
        <v>81</v>
      </c>
      <c r="C22">
        <v>5</v>
      </c>
      <c r="D22" t="s">
        <v>31</v>
      </c>
      <c r="F22" t="s">
        <v>22</v>
      </c>
      <c r="G22" t="s">
        <v>71</v>
      </c>
      <c r="I22" t="s">
        <v>56</v>
      </c>
      <c r="K22" t="s">
        <v>27</v>
      </c>
      <c r="L22" t="s">
        <v>28</v>
      </c>
      <c r="M22">
        <v>4.9000000000000004</v>
      </c>
      <c r="U22">
        <v>34</v>
      </c>
    </row>
    <row r="23" spans="1:21" x14ac:dyDescent="0.2">
      <c r="A23">
        <v>168</v>
      </c>
      <c r="B23" t="s">
        <v>82</v>
      </c>
      <c r="C23">
        <v>5</v>
      </c>
      <c r="D23" t="s">
        <v>31</v>
      </c>
      <c r="F23" t="s">
        <v>83</v>
      </c>
      <c r="G23" t="s">
        <v>84</v>
      </c>
      <c r="H23" t="s">
        <v>34</v>
      </c>
      <c r="I23" t="s">
        <v>56</v>
      </c>
      <c r="K23" t="s">
        <v>27</v>
      </c>
      <c r="L23" t="s">
        <v>28</v>
      </c>
      <c r="M23">
        <v>1.7</v>
      </c>
      <c r="U23">
        <v>34</v>
      </c>
    </row>
    <row r="24" spans="1:21" x14ac:dyDescent="0.2">
      <c r="A24">
        <v>168</v>
      </c>
      <c r="B24" t="s">
        <v>85</v>
      </c>
      <c r="C24">
        <v>5</v>
      </c>
      <c r="D24" t="s">
        <v>31</v>
      </c>
      <c r="F24" t="s">
        <v>22</v>
      </c>
      <c r="G24" t="s">
        <v>40</v>
      </c>
      <c r="I24" t="s">
        <v>35</v>
      </c>
      <c r="K24" t="s">
        <v>37</v>
      </c>
      <c r="L24" t="s">
        <v>28</v>
      </c>
      <c r="M24">
        <v>7.2</v>
      </c>
      <c r="U24">
        <v>21</v>
      </c>
    </row>
    <row r="25" spans="1:21" x14ac:dyDescent="0.2">
      <c r="A25">
        <v>168</v>
      </c>
      <c r="B25" t="s">
        <v>86</v>
      </c>
      <c r="C25">
        <v>5</v>
      </c>
      <c r="D25" t="s">
        <v>31</v>
      </c>
      <c r="F25" t="s">
        <v>22</v>
      </c>
      <c r="G25" t="s">
        <v>77</v>
      </c>
      <c r="H25" t="s">
        <v>34</v>
      </c>
      <c r="I25" t="s">
        <v>87</v>
      </c>
      <c r="J25" t="s">
        <v>36</v>
      </c>
      <c r="K25" t="s">
        <v>27</v>
      </c>
      <c r="L25" t="s">
        <v>28</v>
      </c>
      <c r="M25">
        <v>1.8</v>
      </c>
      <c r="U25">
        <v>26</v>
      </c>
    </row>
    <row r="26" spans="1:21" x14ac:dyDescent="0.2">
      <c r="A26">
        <v>168</v>
      </c>
      <c r="B26" t="s">
        <v>88</v>
      </c>
      <c r="C26">
        <v>5</v>
      </c>
      <c r="D26" t="s">
        <v>31</v>
      </c>
      <c r="F26" t="s">
        <v>22</v>
      </c>
      <c r="G26" t="s">
        <v>77</v>
      </c>
      <c r="H26" t="s">
        <v>24</v>
      </c>
      <c r="I26" t="s">
        <v>89</v>
      </c>
      <c r="K26" t="s">
        <v>27</v>
      </c>
      <c r="L26" t="s">
        <v>28</v>
      </c>
      <c r="M26">
        <v>1.3</v>
      </c>
      <c r="U26">
        <v>28</v>
      </c>
    </row>
    <row r="27" spans="1:21" x14ac:dyDescent="0.2">
      <c r="A27">
        <v>168</v>
      </c>
      <c r="B27" t="s">
        <v>90</v>
      </c>
      <c r="C27">
        <v>5</v>
      </c>
      <c r="D27" t="s">
        <v>31</v>
      </c>
      <c r="F27" t="s">
        <v>91</v>
      </c>
      <c r="G27" t="s">
        <v>77</v>
      </c>
      <c r="I27" t="s">
        <v>78</v>
      </c>
      <c r="K27" t="s">
        <v>27</v>
      </c>
      <c r="L27" t="s">
        <v>28</v>
      </c>
      <c r="M27">
        <v>1</v>
      </c>
      <c r="U27">
        <v>28</v>
      </c>
    </row>
    <row r="28" spans="1:21" x14ac:dyDescent="0.2">
      <c r="A28">
        <v>168</v>
      </c>
      <c r="B28" t="s">
        <v>92</v>
      </c>
      <c r="C28">
        <v>5</v>
      </c>
      <c r="D28" t="s">
        <v>31</v>
      </c>
      <c r="F28" t="s">
        <v>22</v>
      </c>
      <c r="G28" t="s">
        <v>93</v>
      </c>
      <c r="H28" t="s">
        <v>34</v>
      </c>
      <c r="I28" t="s">
        <v>94</v>
      </c>
      <c r="K28" t="s">
        <v>27</v>
      </c>
      <c r="L28" t="s">
        <v>28</v>
      </c>
      <c r="M28">
        <v>7.7</v>
      </c>
      <c r="U28">
        <v>23</v>
      </c>
    </row>
    <row r="29" spans="1:21" x14ac:dyDescent="0.2">
      <c r="A29">
        <v>168</v>
      </c>
      <c r="B29" t="s">
        <v>95</v>
      </c>
      <c r="C29">
        <v>5</v>
      </c>
      <c r="D29" t="s">
        <v>31</v>
      </c>
      <c r="F29" t="s">
        <v>96</v>
      </c>
      <c r="G29" t="s">
        <v>97</v>
      </c>
      <c r="H29" t="s">
        <v>24</v>
      </c>
      <c r="I29" t="s">
        <v>98</v>
      </c>
      <c r="K29" t="s">
        <v>27</v>
      </c>
      <c r="L29" t="s">
        <v>28</v>
      </c>
      <c r="M29">
        <v>4.5999999999999996</v>
      </c>
      <c r="U29">
        <v>14</v>
      </c>
    </row>
    <row r="30" spans="1:21" x14ac:dyDescent="0.2">
      <c r="A30">
        <v>167</v>
      </c>
      <c r="B30" t="s">
        <v>99</v>
      </c>
      <c r="C30">
        <v>5</v>
      </c>
      <c r="D30" t="s">
        <v>100</v>
      </c>
      <c r="F30" t="s">
        <v>22</v>
      </c>
      <c r="G30" t="s">
        <v>33</v>
      </c>
      <c r="H30" t="s">
        <v>24</v>
      </c>
      <c r="I30" t="s">
        <v>35</v>
      </c>
      <c r="K30" t="s">
        <v>37</v>
      </c>
      <c r="L30" t="s">
        <v>28</v>
      </c>
      <c r="M30">
        <v>14.7</v>
      </c>
      <c r="U30">
        <v>15</v>
      </c>
    </row>
    <row r="31" spans="1:21" x14ac:dyDescent="0.2">
      <c r="A31">
        <v>167</v>
      </c>
      <c r="B31" t="s">
        <v>101</v>
      </c>
      <c r="C31">
        <v>5</v>
      </c>
      <c r="D31" t="s">
        <v>100</v>
      </c>
      <c r="F31" t="s">
        <v>22</v>
      </c>
      <c r="G31" t="s">
        <v>40</v>
      </c>
      <c r="H31" t="s">
        <v>34</v>
      </c>
      <c r="I31" t="s">
        <v>56</v>
      </c>
      <c r="K31" t="s">
        <v>27</v>
      </c>
      <c r="L31" t="s">
        <v>28</v>
      </c>
      <c r="M31">
        <v>9</v>
      </c>
      <c r="U31">
        <v>25</v>
      </c>
    </row>
    <row r="32" spans="1:21" x14ac:dyDescent="0.2">
      <c r="A32">
        <v>167</v>
      </c>
      <c r="B32" t="s">
        <v>102</v>
      </c>
      <c r="C32">
        <v>5</v>
      </c>
      <c r="D32" t="s">
        <v>100</v>
      </c>
      <c r="F32" t="s">
        <v>22</v>
      </c>
      <c r="G32" t="s">
        <v>71</v>
      </c>
      <c r="H32" t="s">
        <v>24</v>
      </c>
      <c r="I32" t="s">
        <v>56</v>
      </c>
      <c r="K32" t="s">
        <v>27</v>
      </c>
      <c r="L32" t="s">
        <v>28</v>
      </c>
      <c r="M32">
        <v>10.5</v>
      </c>
      <c r="U32">
        <v>29</v>
      </c>
    </row>
    <row r="33" spans="1:21" x14ac:dyDescent="0.2">
      <c r="A33">
        <v>164</v>
      </c>
      <c r="B33" t="s">
        <v>103</v>
      </c>
      <c r="C33" t="s">
        <v>104</v>
      </c>
      <c r="D33" t="s">
        <v>105</v>
      </c>
      <c r="F33" t="s">
        <v>22</v>
      </c>
      <c r="G33" t="s">
        <v>63</v>
      </c>
      <c r="I33" t="s">
        <v>106</v>
      </c>
      <c r="J33" t="s">
        <v>26</v>
      </c>
      <c r="K33" t="s">
        <v>27</v>
      </c>
      <c r="L33" t="s">
        <v>42</v>
      </c>
      <c r="M33">
        <v>16.600000000000001</v>
      </c>
      <c r="T33" t="s">
        <v>107</v>
      </c>
      <c r="U33">
        <v>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B15" sqref="B15"/>
    </sheetView>
  </sheetViews>
  <sheetFormatPr baseColWidth="10" defaultColWidth="8.83203125" defaultRowHeight="15" x14ac:dyDescent="0.2"/>
  <sheetData>
    <row r="1" spans="1:1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123</v>
      </c>
      <c r="I1" s="1" t="s">
        <v>124</v>
      </c>
      <c r="J1" s="1" t="s">
        <v>7</v>
      </c>
      <c r="K1" s="1" t="s">
        <v>125</v>
      </c>
      <c r="L1" s="1" t="s">
        <v>8</v>
      </c>
      <c r="M1" s="1" t="s">
        <v>12</v>
      </c>
      <c r="N1" s="1" t="s">
        <v>126</v>
      </c>
      <c r="O1" s="1" t="s">
        <v>13</v>
      </c>
      <c r="P1" s="1" t="s">
        <v>14</v>
      </c>
      <c r="Q1" s="1" t="s">
        <v>15</v>
      </c>
      <c r="R1" s="1" t="s">
        <v>110</v>
      </c>
      <c r="S1" s="1" t="s">
        <v>20</v>
      </c>
    </row>
    <row r="2" spans="1:19" x14ac:dyDescent="0.2">
      <c r="A2">
        <v>168</v>
      </c>
      <c r="B2" t="s">
        <v>127</v>
      </c>
      <c r="C2">
        <v>5</v>
      </c>
      <c r="D2" t="s">
        <v>31</v>
      </c>
      <c r="F2" t="s">
        <v>22</v>
      </c>
      <c r="G2" t="s">
        <v>128</v>
      </c>
      <c r="H2" t="s">
        <v>129</v>
      </c>
      <c r="I2" t="s">
        <v>130</v>
      </c>
      <c r="J2" t="s">
        <v>34</v>
      </c>
      <c r="K2" t="s">
        <v>34</v>
      </c>
      <c r="L2" t="s">
        <v>61</v>
      </c>
      <c r="M2">
        <v>21</v>
      </c>
      <c r="S2">
        <v>11</v>
      </c>
    </row>
    <row r="3" spans="1:19" x14ac:dyDescent="0.2">
      <c r="A3">
        <v>168</v>
      </c>
      <c r="B3" t="s">
        <v>131</v>
      </c>
      <c r="C3">
        <v>5</v>
      </c>
      <c r="D3" t="s">
        <v>31</v>
      </c>
      <c r="F3" t="s">
        <v>22</v>
      </c>
      <c r="G3" t="s">
        <v>128</v>
      </c>
      <c r="H3" t="s">
        <v>129</v>
      </c>
      <c r="I3" t="s">
        <v>132</v>
      </c>
      <c r="J3" t="s">
        <v>34</v>
      </c>
      <c r="K3" t="s">
        <v>34</v>
      </c>
      <c r="L3" t="s">
        <v>61</v>
      </c>
      <c r="M3">
        <v>5.8</v>
      </c>
      <c r="S3">
        <v>10</v>
      </c>
    </row>
    <row r="4" spans="1:19" x14ac:dyDescent="0.2">
      <c r="A4">
        <v>168</v>
      </c>
      <c r="B4" t="s">
        <v>133</v>
      </c>
      <c r="C4">
        <v>5</v>
      </c>
      <c r="D4" t="s">
        <v>31</v>
      </c>
      <c r="F4" t="s">
        <v>91</v>
      </c>
      <c r="G4" t="s">
        <v>134</v>
      </c>
      <c r="H4" t="s">
        <v>129</v>
      </c>
      <c r="I4" t="s">
        <v>135</v>
      </c>
      <c r="J4" t="s">
        <v>136</v>
      </c>
      <c r="K4" t="s">
        <v>136</v>
      </c>
      <c r="L4" t="s">
        <v>137</v>
      </c>
      <c r="M4">
        <v>0.7</v>
      </c>
      <c r="S4">
        <v>36</v>
      </c>
    </row>
    <row r="5" spans="1:19" x14ac:dyDescent="0.2">
      <c r="A5">
        <v>167</v>
      </c>
      <c r="B5" t="s">
        <v>138</v>
      </c>
      <c r="C5">
        <v>5</v>
      </c>
      <c r="D5" t="s">
        <v>100</v>
      </c>
      <c r="F5" t="s">
        <v>22</v>
      </c>
      <c r="G5" t="s">
        <v>134</v>
      </c>
      <c r="H5" t="s">
        <v>129</v>
      </c>
      <c r="I5" t="s">
        <v>132</v>
      </c>
      <c r="J5" t="s">
        <v>34</v>
      </c>
      <c r="K5" t="s">
        <v>34</v>
      </c>
      <c r="L5" t="s">
        <v>61</v>
      </c>
      <c r="M5">
        <v>3</v>
      </c>
      <c r="S5">
        <v>17</v>
      </c>
    </row>
    <row r="6" spans="1:19" x14ac:dyDescent="0.2">
      <c r="A6">
        <v>167</v>
      </c>
      <c r="B6" t="s">
        <v>139</v>
      </c>
      <c r="C6">
        <v>5</v>
      </c>
      <c r="D6" t="s">
        <v>100</v>
      </c>
      <c r="F6" t="s">
        <v>22</v>
      </c>
      <c r="G6" t="s">
        <v>128</v>
      </c>
      <c r="H6" t="s">
        <v>129</v>
      </c>
      <c r="I6" t="s">
        <v>140</v>
      </c>
      <c r="J6" t="s">
        <v>24</v>
      </c>
      <c r="K6" t="s">
        <v>34</v>
      </c>
      <c r="L6" t="s">
        <v>61</v>
      </c>
      <c r="M6">
        <v>16.899999999999999</v>
      </c>
      <c r="S6">
        <v>16</v>
      </c>
    </row>
    <row r="7" spans="1:19" x14ac:dyDescent="0.2">
      <c r="B7" t="s">
        <v>141</v>
      </c>
      <c r="C7">
        <v>5</v>
      </c>
      <c r="D7" t="s">
        <v>100</v>
      </c>
      <c r="F7" t="s">
        <v>142</v>
      </c>
      <c r="G7" t="s">
        <v>134</v>
      </c>
      <c r="H7" t="s">
        <v>129</v>
      </c>
      <c r="I7" t="s">
        <v>143</v>
      </c>
      <c r="J7" t="s">
        <v>34</v>
      </c>
      <c r="K7" t="s">
        <v>34</v>
      </c>
      <c r="L7" t="s">
        <v>61</v>
      </c>
      <c r="M7" t="s">
        <v>120</v>
      </c>
      <c r="R7" t="s">
        <v>121</v>
      </c>
    </row>
    <row r="8" spans="1:19" x14ac:dyDescent="0.2">
      <c r="B8" t="s">
        <v>144</v>
      </c>
      <c r="C8">
        <v>5</v>
      </c>
      <c r="D8" t="s">
        <v>100</v>
      </c>
      <c r="F8" t="s">
        <v>22</v>
      </c>
      <c r="G8" t="s">
        <v>134</v>
      </c>
      <c r="H8" t="s">
        <v>129</v>
      </c>
      <c r="I8" t="s">
        <v>145</v>
      </c>
      <c r="J8" t="s">
        <v>24</v>
      </c>
      <c r="K8" t="s">
        <v>34</v>
      </c>
      <c r="L8" t="s">
        <v>61</v>
      </c>
      <c r="M8">
        <v>0.1</v>
      </c>
      <c r="R8" t="s">
        <v>121</v>
      </c>
    </row>
    <row r="11" spans="1:19" x14ac:dyDescent="0.2">
      <c r="A11" t="s">
        <v>22</v>
      </c>
      <c r="B11">
        <f>COUNTIF(F$2:F$8, "ODO")</f>
        <v>5</v>
      </c>
    </row>
    <row r="12" spans="1:19" x14ac:dyDescent="0.2">
      <c r="A12" t="s">
        <v>147</v>
      </c>
      <c r="B12">
        <f>COUNTIF(F$2:F$8, "ODO(CF)")</f>
        <v>1</v>
      </c>
    </row>
    <row r="13" spans="1:19" x14ac:dyDescent="0.2">
      <c r="A13" t="s">
        <v>142</v>
      </c>
      <c r="B13">
        <f>COUNTIF(F$2:F$8, "SQ")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G70" sqref="G70"/>
    </sheetView>
  </sheetViews>
  <sheetFormatPr baseColWidth="10" defaultColWidth="8.83203125" defaultRowHeight="15" x14ac:dyDescent="0.2"/>
  <cols>
    <col min="11" max="11" width="12.83203125" customWidth="1"/>
  </cols>
  <sheetData>
    <row r="1" spans="1:12" x14ac:dyDescent="0.2">
      <c r="A1" s="1" t="s">
        <v>0</v>
      </c>
      <c r="B1" s="1" t="s">
        <v>3</v>
      </c>
      <c r="C1" s="1" t="s">
        <v>2</v>
      </c>
      <c r="D1" s="1" t="s">
        <v>4</v>
      </c>
      <c r="E1" s="1" t="s">
        <v>108</v>
      </c>
      <c r="F1" s="1" t="s">
        <v>157</v>
      </c>
      <c r="G1" s="1" t="s">
        <v>10</v>
      </c>
      <c r="H1" s="1" t="s">
        <v>11</v>
      </c>
      <c r="I1" s="1" t="s">
        <v>109</v>
      </c>
      <c r="J1" s="1" t="s">
        <v>12</v>
      </c>
      <c r="K1" s="1" t="s">
        <v>110</v>
      </c>
      <c r="L1" s="1" t="s">
        <v>20</v>
      </c>
    </row>
    <row r="2" spans="1:12" x14ac:dyDescent="0.2">
      <c r="A2">
        <v>163</v>
      </c>
      <c r="C2" t="s">
        <v>104</v>
      </c>
      <c r="E2" t="s">
        <v>111</v>
      </c>
      <c r="F2" s="3">
        <f>IF(E2="LM",1,IF(E2="MM",2,IF(E2="SM",3,IF(E2="UM",4,IF(E2="UNK",5,IF(E2="BI",6,IF(E2="FI",7,IF(E2="TURT",8,IF(E2="RE",9,IF(E2="SHELL",10))))))))))</f>
        <v>2</v>
      </c>
      <c r="G2" t="s">
        <v>27</v>
      </c>
      <c r="H2" t="s">
        <v>28</v>
      </c>
      <c r="I2">
        <v>1</v>
      </c>
      <c r="J2">
        <v>0.4</v>
      </c>
      <c r="L2">
        <v>4</v>
      </c>
    </row>
    <row r="3" spans="1:12" x14ac:dyDescent="0.2">
      <c r="A3">
        <v>168</v>
      </c>
      <c r="B3" t="s">
        <v>31</v>
      </c>
      <c r="C3">
        <v>5</v>
      </c>
      <c r="E3" t="s">
        <v>112</v>
      </c>
      <c r="F3" s="3">
        <f t="shared" ref="F3:F49" si="0">IF(E3="LM",1,IF(E3="MM",2,IF(E3="SM",3,IF(E3="UM",4,IF(E3="UNK",5,IF(E3="BI",6,IF(E3="FI",7,IF(E3="TURT",8,IF(E3="RE",9,IF(E3="SHELL",10))))))))))</f>
        <v>8</v>
      </c>
      <c r="G3" t="s">
        <v>27</v>
      </c>
      <c r="H3" t="s">
        <v>28</v>
      </c>
      <c r="I3">
        <v>8</v>
      </c>
      <c r="J3">
        <v>5.0999999999999996</v>
      </c>
      <c r="L3">
        <v>39</v>
      </c>
    </row>
    <row r="4" spans="1:12" x14ac:dyDescent="0.2">
      <c r="A4">
        <v>168</v>
      </c>
      <c r="B4" t="s">
        <v>31</v>
      </c>
      <c r="C4">
        <v>5</v>
      </c>
      <c r="E4" t="s">
        <v>111</v>
      </c>
      <c r="F4" s="3">
        <f t="shared" si="0"/>
        <v>2</v>
      </c>
      <c r="G4" t="s">
        <v>27</v>
      </c>
      <c r="H4" t="s">
        <v>28</v>
      </c>
      <c r="I4">
        <v>1</v>
      </c>
      <c r="J4">
        <v>0.8</v>
      </c>
      <c r="L4">
        <v>39</v>
      </c>
    </row>
    <row r="5" spans="1:12" x14ac:dyDescent="0.2">
      <c r="A5">
        <v>168</v>
      </c>
      <c r="B5" t="s">
        <v>31</v>
      </c>
      <c r="C5">
        <v>5</v>
      </c>
      <c r="E5" t="s">
        <v>113</v>
      </c>
      <c r="F5" s="3">
        <f t="shared" si="0"/>
        <v>1</v>
      </c>
      <c r="G5" t="s">
        <v>27</v>
      </c>
      <c r="H5" t="s">
        <v>28</v>
      </c>
      <c r="I5">
        <v>4</v>
      </c>
      <c r="J5">
        <v>6.8</v>
      </c>
      <c r="L5">
        <v>29</v>
      </c>
    </row>
    <row r="6" spans="1:12" x14ac:dyDescent="0.2">
      <c r="A6">
        <v>168</v>
      </c>
      <c r="B6" t="s">
        <v>31</v>
      </c>
      <c r="C6">
        <v>5</v>
      </c>
      <c r="E6" t="s">
        <v>114</v>
      </c>
      <c r="F6" s="3">
        <f t="shared" si="0"/>
        <v>5</v>
      </c>
      <c r="G6" t="s">
        <v>68</v>
      </c>
      <c r="H6" t="s">
        <v>28</v>
      </c>
      <c r="I6">
        <v>2</v>
      </c>
      <c r="J6">
        <v>0.2</v>
      </c>
      <c r="L6">
        <v>32</v>
      </c>
    </row>
    <row r="7" spans="1:12" x14ac:dyDescent="0.2">
      <c r="A7">
        <v>168</v>
      </c>
      <c r="B7" t="s">
        <v>31</v>
      </c>
      <c r="C7">
        <v>5</v>
      </c>
      <c r="E7" t="s">
        <v>112</v>
      </c>
      <c r="F7" s="3">
        <f t="shared" si="0"/>
        <v>8</v>
      </c>
      <c r="G7" t="s">
        <v>27</v>
      </c>
      <c r="H7" t="s">
        <v>28</v>
      </c>
      <c r="I7">
        <v>1</v>
      </c>
      <c r="J7">
        <v>0.7</v>
      </c>
      <c r="L7">
        <v>38</v>
      </c>
    </row>
    <row r="8" spans="1:12" x14ac:dyDescent="0.2">
      <c r="A8">
        <v>168</v>
      </c>
      <c r="B8" t="s">
        <v>31</v>
      </c>
      <c r="C8">
        <v>5</v>
      </c>
      <c r="E8" t="s">
        <v>112</v>
      </c>
      <c r="F8" s="3">
        <f t="shared" si="0"/>
        <v>8</v>
      </c>
      <c r="G8" t="s">
        <v>27</v>
      </c>
      <c r="H8" t="s">
        <v>28</v>
      </c>
      <c r="I8">
        <v>1</v>
      </c>
      <c r="J8">
        <v>0.7</v>
      </c>
      <c r="L8">
        <v>40</v>
      </c>
    </row>
    <row r="9" spans="1:12" x14ac:dyDescent="0.2">
      <c r="A9">
        <v>168</v>
      </c>
      <c r="B9" t="s">
        <v>31</v>
      </c>
      <c r="C9">
        <v>5</v>
      </c>
      <c r="E9" t="s">
        <v>112</v>
      </c>
      <c r="F9" s="3">
        <f t="shared" si="0"/>
        <v>8</v>
      </c>
      <c r="G9" t="s">
        <v>27</v>
      </c>
      <c r="H9" t="s">
        <v>28</v>
      </c>
      <c r="I9">
        <v>1</v>
      </c>
      <c r="J9">
        <v>1.5</v>
      </c>
      <c r="L9">
        <v>41</v>
      </c>
    </row>
    <row r="10" spans="1:12" x14ac:dyDescent="0.2">
      <c r="A10">
        <v>168</v>
      </c>
      <c r="B10" t="s">
        <v>31</v>
      </c>
      <c r="C10">
        <v>5</v>
      </c>
      <c r="E10" t="s">
        <v>112</v>
      </c>
      <c r="F10" s="3">
        <f t="shared" si="0"/>
        <v>8</v>
      </c>
      <c r="G10" t="s">
        <v>27</v>
      </c>
      <c r="H10" t="s">
        <v>28</v>
      </c>
      <c r="I10">
        <v>1</v>
      </c>
      <c r="J10">
        <v>1.4</v>
      </c>
      <c r="L10">
        <v>43</v>
      </c>
    </row>
    <row r="11" spans="1:12" x14ac:dyDescent="0.2">
      <c r="A11">
        <v>168</v>
      </c>
      <c r="B11" t="s">
        <v>31</v>
      </c>
      <c r="C11">
        <v>5</v>
      </c>
      <c r="E11" t="s">
        <v>113</v>
      </c>
      <c r="F11" s="3">
        <f t="shared" si="0"/>
        <v>1</v>
      </c>
      <c r="G11" t="s">
        <v>27</v>
      </c>
      <c r="H11" t="s">
        <v>28</v>
      </c>
      <c r="I11">
        <v>11</v>
      </c>
      <c r="J11">
        <v>15.2</v>
      </c>
      <c r="L11">
        <v>35</v>
      </c>
    </row>
    <row r="12" spans="1:12" x14ac:dyDescent="0.2">
      <c r="A12">
        <v>168</v>
      </c>
      <c r="B12" t="s">
        <v>31</v>
      </c>
      <c r="C12">
        <v>5</v>
      </c>
      <c r="E12" t="s">
        <v>113</v>
      </c>
      <c r="F12" s="3">
        <f t="shared" si="0"/>
        <v>1</v>
      </c>
      <c r="G12" t="s">
        <v>37</v>
      </c>
      <c r="H12" t="s">
        <v>28</v>
      </c>
      <c r="I12">
        <v>6</v>
      </c>
      <c r="J12">
        <v>17.899999999999999</v>
      </c>
      <c r="L12">
        <v>35</v>
      </c>
    </row>
    <row r="13" spans="1:12" x14ac:dyDescent="0.2">
      <c r="A13">
        <v>168</v>
      </c>
      <c r="B13" t="s">
        <v>31</v>
      </c>
      <c r="C13">
        <v>5</v>
      </c>
      <c r="E13" t="s">
        <v>113</v>
      </c>
      <c r="F13" s="3">
        <f t="shared" si="0"/>
        <v>1</v>
      </c>
      <c r="G13" t="s">
        <v>27</v>
      </c>
      <c r="H13" t="s">
        <v>28</v>
      </c>
      <c r="I13">
        <v>13</v>
      </c>
      <c r="J13">
        <v>33.6</v>
      </c>
      <c r="L13">
        <v>34</v>
      </c>
    </row>
    <row r="14" spans="1:12" x14ac:dyDescent="0.2">
      <c r="A14">
        <v>168</v>
      </c>
      <c r="B14" t="s">
        <v>31</v>
      </c>
      <c r="C14">
        <v>5</v>
      </c>
      <c r="E14" t="s">
        <v>113</v>
      </c>
      <c r="F14" s="3">
        <f t="shared" si="0"/>
        <v>1</v>
      </c>
      <c r="G14" t="s">
        <v>37</v>
      </c>
      <c r="H14" t="s">
        <v>28</v>
      </c>
      <c r="I14">
        <v>2</v>
      </c>
      <c r="J14">
        <v>1.5</v>
      </c>
      <c r="L14">
        <v>34</v>
      </c>
    </row>
    <row r="15" spans="1:12" x14ac:dyDescent="0.2">
      <c r="A15">
        <v>168</v>
      </c>
      <c r="B15" t="s">
        <v>31</v>
      </c>
      <c r="C15">
        <v>5</v>
      </c>
      <c r="E15" t="s">
        <v>111</v>
      </c>
      <c r="F15" s="3">
        <f t="shared" si="0"/>
        <v>2</v>
      </c>
      <c r="G15" t="s">
        <v>27</v>
      </c>
      <c r="H15" t="s">
        <v>28</v>
      </c>
      <c r="I15">
        <v>1</v>
      </c>
      <c r="J15">
        <v>0.6</v>
      </c>
      <c r="L15">
        <v>34</v>
      </c>
    </row>
    <row r="16" spans="1:12" x14ac:dyDescent="0.2">
      <c r="A16">
        <v>168</v>
      </c>
      <c r="B16" t="s">
        <v>31</v>
      </c>
      <c r="C16">
        <v>5</v>
      </c>
      <c r="E16" t="s">
        <v>113</v>
      </c>
      <c r="F16" s="3">
        <f t="shared" si="0"/>
        <v>1</v>
      </c>
      <c r="G16" t="s">
        <v>37</v>
      </c>
      <c r="H16" t="s">
        <v>28</v>
      </c>
      <c r="I16">
        <v>1</v>
      </c>
      <c r="J16">
        <v>5.4</v>
      </c>
      <c r="L16">
        <v>33</v>
      </c>
    </row>
    <row r="17" spans="1:12" x14ac:dyDescent="0.2">
      <c r="A17">
        <v>168</v>
      </c>
      <c r="B17" t="s">
        <v>31</v>
      </c>
      <c r="C17">
        <v>5</v>
      </c>
      <c r="E17" t="s">
        <v>115</v>
      </c>
      <c r="F17" s="3">
        <f t="shared" si="0"/>
        <v>4</v>
      </c>
      <c r="G17" t="s">
        <v>27</v>
      </c>
      <c r="H17" t="s">
        <v>28</v>
      </c>
      <c r="I17">
        <v>1</v>
      </c>
      <c r="J17">
        <v>0.4</v>
      </c>
      <c r="K17" t="s">
        <v>116</v>
      </c>
      <c r="L17">
        <v>19</v>
      </c>
    </row>
    <row r="18" spans="1:12" x14ac:dyDescent="0.2">
      <c r="A18">
        <v>168</v>
      </c>
      <c r="B18" t="s">
        <v>31</v>
      </c>
      <c r="C18">
        <v>5</v>
      </c>
      <c r="E18" t="s">
        <v>114</v>
      </c>
      <c r="F18" s="3">
        <f t="shared" si="0"/>
        <v>5</v>
      </c>
      <c r="G18" t="s">
        <v>27</v>
      </c>
      <c r="H18" t="s">
        <v>28</v>
      </c>
      <c r="I18">
        <v>10</v>
      </c>
      <c r="J18">
        <v>0.7</v>
      </c>
      <c r="L18">
        <v>27</v>
      </c>
    </row>
    <row r="19" spans="1:12" x14ac:dyDescent="0.2">
      <c r="A19">
        <v>168</v>
      </c>
      <c r="B19" t="s">
        <v>31</v>
      </c>
      <c r="C19">
        <v>5</v>
      </c>
      <c r="E19" t="s">
        <v>117</v>
      </c>
      <c r="F19" s="3">
        <f t="shared" si="0"/>
        <v>6</v>
      </c>
      <c r="G19" t="s">
        <v>27</v>
      </c>
      <c r="H19" t="s">
        <v>28</v>
      </c>
      <c r="I19">
        <v>3</v>
      </c>
      <c r="J19">
        <v>0.4</v>
      </c>
      <c r="L19">
        <v>28</v>
      </c>
    </row>
    <row r="20" spans="1:12" x14ac:dyDescent="0.2">
      <c r="A20">
        <v>168</v>
      </c>
      <c r="B20" t="s">
        <v>31</v>
      </c>
      <c r="C20">
        <v>5</v>
      </c>
      <c r="E20" t="s">
        <v>113</v>
      </c>
      <c r="F20" s="3">
        <f t="shared" si="0"/>
        <v>1</v>
      </c>
      <c r="G20" t="s">
        <v>27</v>
      </c>
      <c r="H20" t="s">
        <v>28</v>
      </c>
      <c r="I20">
        <v>6</v>
      </c>
      <c r="J20">
        <v>1.7</v>
      </c>
      <c r="L20">
        <v>28</v>
      </c>
    </row>
    <row r="21" spans="1:12" x14ac:dyDescent="0.2">
      <c r="A21">
        <v>168</v>
      </c>
      <c r="B21" t="s">
        <v>31</v>
      </c>
      <c r="C21">
        <v>5</v>
      </c>
      <c r="E21" t="s">
        <v>113</v>
      </c>
      <c r="F21" s="3">
        <f t="shared" si="0"/>
        <v>1</v>
      </c>
      <c r="G21" t="s">
        <v>37</v>
      </c>
      <c r="H21" t="s">
        <v>28</v>
      </c>
      <c r="I21">
        <v>1</v>
      </c>
      <c r="J21">
        <v>0.1</v>
      </c>
      <c r="L21">
        <v>28</v>
      </c>
    </row>
    <row r="22" spans="1:12" x14ac:dyDescent="0.2">
      <c r="A22">
        <v>168</v>
      </c>
      <c r="B22" t="s">
        <v>31</v>
      </c>
      <c r="C22">
        <v>5</v>
      </c>
      <c r="E22" t="s">
        <v>114</v>
      </c>
      <c r="F22" s="3">
        <f t="shared" si="0"/>
        <v>5</v>
      </c>
      <c r="G22" t="s">
        <v>27</v>
      </c>
      <c r="H22" t="s">
        <v>28</v>
      </c>
      <c r="I22">
        <v>1</v>
      </c>
      <c r="J22">
        <v>0.5</v>
      </c>
      <c r="L22">
        <v>42</v>
      </c>
    </row>
    <row r="23" spans="1:12" x14ac:dyDescent="0.2">
      <c r="A23">
        <v>168</v>
      </c>
      <c r="B23" t="s">
        <v>31</v>
      </c>
      <c r="C23">
        <v>5</v>
      </c>
      <c r="E23" t="s">
        <v>111</v>
      </c>
      <c r="F23" s="3">
        <f t="shared" si="0"/>
        <v>2</v>
      </c>
      <c r="G23" t="s">
        <v>27</v>
      </c>
      <c r="H23" t="s">
        <v>28</v>
      </c>
      <c r="I23">
        <v>1</v>
      </c>
      <c r="J23">
        <v>2</v>
      </c>
      <c r="L23">
        <v>37</v>
      </c>
    </row>
    <row r="24" spans="1:12" x14ac:dyDescent="0.2">
      <c r="A24">
        <v>168</v>
      </c>
      <c r="B24" t="s">
        <v>31</v>
      </c>
      <c r="C24">
        <v>5</v>
      </c>
      <c r="E24" t="s">
        <v>113</v>
      </c>
      <c r="F24" s="3">
        <f t="shared" si="0"/>
        <v>1</v>
      </c>
      <c r="G24" t="s">
        <v>118</v>
      </c>
      <c r="H24" t="s">
        <v>28</v>
      </c>
      <c r="I24">
        <v>20</v>
      </c>
      <c r="J24">
        <v>6.9</v>
      </c>
      <c r="L24">
        <v>30</v>
      </c>
    </row>
    <row r="25" spans="1:12" x14ac:dyDescent="0.2">
      <c r="A25">
        <v>167</v>
      </c>
      <c r="B25" t="s">
        <v>100</v>
      </c>
      <c r="C25">
        <v>5</v>
      </c>
      <c r="E25" t="s">
        <v>112</v>
      </c>
      <c r="F25" s="3">
        <f t="shared" si="0"/>
        <v>8</v>
      </c>
      <c r="G25" t="s">
        <v>27</v>
      </c>
      <c r="H25" t="s">
        <v>28</v>
      </c>
      <c r="I25">
        <v>1</v>
      </c>
      <c r="J25">
        <v>0.2</v>
      </c>
      <c r="L25">
        <v>22</v>
      </c>
    </row>
    <row r="26" spans="1:12" x14ac:dyDescent="0.2">
      <c r="A26">
        <v>167</v>
      </c>
      <c r="B26" t="s">
        <v>100</v>
      </c>
      <c r="C26">
        <v>5</v>
      </c>
      <c r="E26" t="s">
        <v>112</v>
      </c>
      <c r="F26" s="3">
        <f t="shared" si="0"/>
        <v>8</v>
      </c>
      <c r="G26" t="s">
        <v>27</v>
      </c>
      <c r="H26" t="s">
        <v>28</v>
      </c>
      <c r="I26">
        <v>6</v>
      </c>
      <c r="J26">
        <v>3.4</v>
      </c>
      <c r="L26">
        <v>23</v>
      </c>
    </row>
    <row r="27" spans="1:12" x14ac:dyDescent="0.2">
      <c r="A27">
        <v>167</v>
      </c>
      <c r="B27" t="s">
        <v>100</v>
      </c>
      <c r="C27">
        <v>5</v>
      </c>
      <c r="E27" t="s">
        <v>112</v>
      </c>
      <c r="F27" s="3">
        <f t="shared" si="0"/>
        <v>8</v>
      </c>
      <c r="G27" t="s">
        <v>27</v>
      </c>
      <c r="H27" t="s">
        <v>28</v>
      </c>
      <c r="I27">
        <v>1</v>
      </c>
      <c r="J27">
        <v>0.3</v>
      </c>
      <c r="L27">
        <v>21</v>
      </c>
    </row>
    <row r="28" spans="1:12" x14ac:dyDescent="0.2">
      <c r="A28">
        <v>167</v>
      </c>
      <c r="B28" t="s">
        <v>100</v>
      </c>
      <c r="C28">
        <v>5</v>
      </c>
      <c r="E28" t="s">
        <v>113</v>
      </c>
      <c r="F28" s="3">
        <f t="shared" si="0"/>
        <v>1</v>
      </c>
      <c r="G28" t="s">
        <v>27</v>
      </c>
      <c r="H28" t="s">
        <v>28</v>
      </c>
      <c r="I28">
        <v>3</v>
      </c>
      <c r="J28">
        <v>4.3</v>
      </c>
      <c r="L28">
        <v>29</v>
      </c>
    </row>
    <row r="29" spans="1:12" x14ac:dyDescent="0.2">
      <c r="A29">
        <v>167</v>
      </c>
      <c r="B29" t="s">
        <v>100</v>
      </c>
      <c r="C29">
        <v>5</v>
      </c>
      <c r="E29" t="s">
        <v>117</v>
      </c>
      <c r="F29" s="3">
        <f t="shared" si="0"/>
        <v>6</v>
      </c>
      <c r="G29" t="s">
        <v>27</v>
      </c>
      <c r="H29" t="s">
        <v>28</v>
      </c>
      <c r="I29">
        <v>2</v>
      </c>
      <c r="J29">
        <v>0.5</v>
      </c>
      <c r="L29">
        <v>30</v>
      </c>
    </row>
    <row r="30" spans="1:12" x14ac:dyDescent="0.2">
      <c r="A30">
        <v>167</v>
      </c>
      <c r="B30" t="s">
        <v>100</v>
      </c>
      <c r="C30">
        <v>5</v>
      </c>
      <c r="E30" t="s">
        <v>119</v>
      </c>
      <c r="F30" s="3">
        <f t="shared" si="0"/>
        <v>3</v>
      </c>
      <c r="G30" t="s">
        <v>27</v>
      </c>
      <c r="H30" t="s">
        <v>28</v>
      </c>
      <c r="I30">
        <v>1</v>
      </c>
      <c r="J30" t="s">
        <v>120</v>
      </c>
      <c r="L30">
        <v>30</v>
      </c>
    </row>
    <row r="31" spans="1:12" x14ac:dyDescent="0.2">
      <c r="A31">
        <v>167</v>
      </c>
      <c r="B31" t="s">
        <v>100</v>
      </c>
      <c r="C31">
        <v>5</v>
      </c>
      <c r="E31" t="s">
        <v>113</v>
      </c>
      <c r="F31" s="3">
        <f t="shared" si="0"/>
        <v>1</v>
      </c>
      <c r="G31" t="s">
        <v>27</v>
      </c>
      <c r="H31" t="s">
        <v>28</v>
      </c>
      <c r="I31">
        <v>3</v>
      </c>
      <c r="J31">
        <v>1.5</v>
      </c>
      <c r="L31">
        <v>30</v>
      </c>
    </row>
    <row r="32" spans="1:12" x14ac:dyDescent="0.2">
      <c r="A32">
        <v>167</v>
      </c>
      <c r="B32" t="s">
        <v>100</v>
      </c>
      <c r="C32">
        <v>5</v>
      </c>
      <c r="E32" t="s">
        <v>113</v>
      </c>
      <c r="F32" s="3">
        <f t="shared" si="0"/>
        <v>1</v>
      </c>
      <c r="G32" t="s">
        <v>118</v>
      </c>
      <c r="H32" t="s">
        <v>28</v>
      </c>
      <c r="I32">
        <v>14</v>
      </c>
      <c r="J32">
        <v>4</v>
      </c>
      <c r="L32">
        <v>18</v>
      </c>
    </row>
    <row r="33" spans="1:12" x14ac:dyDescent="0.2">
      <c r="A33">
        <v>167</v>
      </c>
      <c r="B33" t="s">
        <v>100</v>
      </c>
      <c r="C33">
        <v>5</v>
      </c>
      <c r="E33" t="s">
        <v>111</v>
      </c>
      <c r="F33" s="3">
        <f t="shared" si="0"/>
        <v>2</v>
      </c>
      <c r="G33" t="s">
        <v>27</v>
      </c>
      <c r="H33" t="s">
        <v>28</v>
      </c>
      <c r="I33">
        <v>1</v>
      </c>
      <c r="J33">
        <v>1.1000000000000001</v>
      </c>
      <c r="L33">
        <v>28</v>
      </c>
    </row>
    <row r="34" spans="1:12" x14ac:dyDescent="0.2">
      <c r="A34">
        <v>167</v>
      </c>
      <c r="B34" t="s">
        <v>100</v>
      </c>
      <c r="C34">
        <v>5</v>
      </c>
      <c r="E34" t="s">
        <v>119</v>
      </c>
      <c r="F34" s="3">
        <f t="shared" si="0"/>
        <v>3</v>
      </c>
      <c r="G34" t="s">
        <v>27</v>
      </c>
      <c r="H34" t="s">
        <v>28</v>
      </c>
      <c r="I34">
        <v>2</v>
      </c>
      <c r="J34">
        <v>0.3</v>
      </c>
      <c r="L34">
        <v>32</v>
      </c>
    </row>
    <row r="35" spans="1:12" x14ac:dyDescent="0.2">
      <c r="A35">
        <v>167</v>
      </c>
      <c r="B35" t="s">
        <v>100</v>
      </c>
      <c r="C35">
        <v>5</v>
      </c>
      <c r="E35" t="s">
        <v>117</v>
      </c>
      <c r="F35" s="3">
        <f t="shared" si="0"/>
        <v>6</v>
      </c>
      <c r="G35" t="s">
        <v>27</v>
      </c>
      <c r="H35" t="s">
        <v>28</v>
      </c>
      <c r="I35">
        <v>1</v>
      </c>
      <c r="J35">
        <v>1.1000000000000001</v>
      </c>
      <c r="L35">
        <v>26</v>
      </c>
    </row>
    <row r="36" spans="1:12" x14ac:dyDescent="0.2">
      <c r="A36">
        <v>167</v>
      </c>
      <c r="B36" t="s">
        <v>100</v>
      </c>
      <c r="C36">
        <v>5</v>
      </c>
      <c r="E36" t="s">
        <v>114</v>
      </c>
      <c r="F36" s="3">
        <f t="shared" si="0"/>
        <v>5</v>
      </c>
      <c r="G36" t="s">
        <v>27</v>
      </c>
      <c r="H36" t="s">
        <v>28</v>
      </c>
      <c r="I36">
        <v>4</v>
      </c>
      <c r="J36">
        <v>0.7</v>
      </c>
      <c r="L36">
        <v>24</v>
      </c>
    </row>
    <row r="37" spans="1:12" x14ac:dyDescent="0.2">
      <c r="A37">
        <v>167</v>
      </c>
      <c r="B37" t="s">
        <v>100</v>
      </c>
      <c r="C37">
        <v>5</v>
      </c>
      <c r="E37" t="s">
        <v>113</v>
      </c>
      <c r="F37" s="3">
        <f t="shared" si="0"/>
        <v>1</v>
      </c>
      <c r="G37" t="s">
        <v>27</v>
      </c>
      <c r="H37" t="s">
        <v>28</v>
      </c>
      <c r="I37">
        <v>1</v>
      </c>
      <c r="J37">
        <v>2.9</v>
      </c>
      <c r="L37">
        <v>27</v>
      </c>
    </row>
    <row r="38" spans="1:12" x14ac:dyDescent="0.2">
      <c r="B38" t="s">
        <v>100</v>
      </c>
      <c r="C38">
        <v>5</v>
      </c>
      <c r="E38" t="s">
        <v>112</v>
      </c>
      <c r="F38" s="3">
        <f t="shared" si="0"/>
        <v>8</v>
      </c>
      <c r="G38" t="s">
        <v>27</v>
      </c>
      <c r="H38" t="s">
        <v>28</v>
      </c>
      <c r="I38">
        <v>7</v>
      </c>
      <c r="J38">
        <v>2.1</v>
      </c>
      <c r="K38" t="s">
        <v>121</v>
      </c>
    </row>
    <row r="39" spans="1:12" x14ac:dyDescent="0.2">
      <c r="B39" t="s">
        <v>100</v>
      </c>
      <c r="C39">
        <v>5</v>
      </c>
      <c r="E39" t="s">
        <v>111</v>
      </c>
      <c r="F39" s="3">
        <f t="shared" si="0"/>
        <v>2</v>
      </c>
      <c r="G39" t="s">
        <v>27</v>
      </c>
      <c r="H39" t="s">
        <v>28</v>
      </c>
      <c r="I39">
        <v>29</v>
      </c>
      <c r="J39">
        <v>3.2</v>
      </c>
      <c r="K39" t="s">
        <v>121</v>
      </c>
    </row>
    <row r="40" spans="1:12" x14ac:dyDescent="0.2">
      <c r="B40" t="s">
        <v>100</v>
      </c>
      <c r="C40">
        <v>5</v>
      </c>
      <c r="E40" t="s">
        <v>113</v>
      </c>
      <c r="F40" s="3">
        <f t="shared" si="0"/>
        <v>1</v>
      </c>
      <c r="G40" t="s">
        <v>118</v>
      </c>
      <c r="H40" t="s">
        <v>28</v>
      </c>
      <c r="I40">
        <v>25</v>
      </c>
      <c r="J40">
        <v>6.8</v>
      </c>
      <c r="K40" t="s">
        <v>121</v>
      </c>
    </row>
    <row r="41" spans="1:12" x14ac:dyDescent="0.2">
      <c r="B41" t="s">
        <v>100</v>
      </c>
      <c r="C41">
        <v>5</v>
      </c>
      <c r="E41" t="s">
        <v>117</v>
      </c>
      <c r="F41" s="3">
        <f t="shared" si="0"/>
        <v>6</v>
      </c>
      <c r="G41" t="s">
        <v>37</v>
      </c>
      <c r="H41" t="s">
        <v>28</v>
      </c>
      <c r="I41">
        <v>1</v>
      </c>
      <c r="J41" t="s">
        <v>120</v>
      </c>
      <c r="K41" t="s">
        <v>121</v>
      </c>
    </row>
    <row r="42" spans="1:12" x14ac:dyDescent="0.2">
      <c r="B42" t="s">
        <v>100</v>
      </c>
      <c r="C42">
        <v>5</v>
      </c>
      <c r="E42" t="s">
        <v>119</v>
      </c>
      <c r="F42" s="3">
        <f t="shared" si="0"/>
        <v>3</v>
      </c>
      <c r="G42" t="s">
        <v>27</v>
      </c>
      <c r="H42" t="s">
        <v>28</v>
      </c>
      <c r="I42">
        <v>6</v>
      </c>
      <c r="J42">
        <v>0.1</v>
      </c>
      <c r="K42" t="s">
        <v>121</v>
      </c>
    </row>
    <row r="43" spans="1:12" x14ac:dyDescent="0.2">
      <c r="B43" t="s">
        <v>100</v>
      </c>
      <c r="C43">
        <v>5</v>
      </c>
      <c r="E43" t="s">
        <v>115</v>
      </c>
      <c r="F43" s="3">
        <f t="shared" si="0"/>
        <v>4</v>
      </c>
      <c r="G43" t="s">
        <v>68</v>
      </c>
      <c r="H43" t="s">
        <v>28</v>
      </c>
      <c r="I43">
        <v>6</v>
      </c>
      <c r="J43">
        <v>0.6</v>
      </c>
      <c r="K43" t="s">
        <v>121</v>
      </c>
    </row>
    <row r="44" spans="1:12" x14ac:dyDescent="0.2">
      <c r="B44" t="s">
        <v>100</v>
      </c>
      <c r="C44">
        <v>5</v>
      </c>
      <c r="E44" t="s">
        <v>154</v>
      </c>
      <c r="F44" s="3">
        <f t="shared" si="0"/>
        <v>9</v>
      </c>
      <c r="G44" t="s">
        <v>27</v>
      </c>
      <c r="H44" t="s">
        <v>28</v>
      </c>
      <c r="I44">
        <v>2</v>
      </c>
      <c r="J44" t="s">
        <v>120</v>
      </c>
      <c r="K44" t="s">
        <v>121</v>
      </c>
    </row>
    <row r="45" spans="1:12" x14ac:dyDescent="0.2">
      <c r="B45" t="s">
        <v>100</v>
      </c>
      <c r="C45">
        <v>5</v>
      </c>
      <c r="E45" t="s">
        <v>115</v>
      </c>
      <c r="F45" s="3">
        <f t="shared" si="0"/>
        <v>4</v>
      </c>
      <c r="G45" t="s">
        <v>118</v>
      </c>
      <c r="H45" t="s">
        <v>28</v>
      </c>
      <c r="I45">
        <v>55</v>
      </c>
      <c r="J45">
        <v>3.9</v>
      </c>
      <c r="K45" t="s">
        <v>121</v>
      </c>
    </row>
    <row r="46" spans="1:12" x14ac:dyDescent="0.2">
      <c r="B46" t="s">
        <v>100</v>
      </c>
      <c r="C46">
        <v>5</v>
      </c>
      <c r="E46" t="s">
        <v>117</v>
      </c>
      <c r="F46" s="3">
        <f t="shared" si="0"/>
        <v>6</v>
      </c>
      <c r="G46" t="s">
        <v>27</v>
      </c>
      <c r="H46" t="s">
        <v>28</v>
      </c>
      <c r="I46">
        <v>4</v>
      </c>
      <c r="J46">
        <v>0.4</v>
      </c>
      <c r="K46" t="s">
        <v>121</v>
      </c>
    </row>
    <row r="47" spans="1:12" x14ac:dyDescent="0.2">
      <c r="B47" t="s">
        <v>100</v>
      </c>
      <c r="C47">
        <v>5</v>
      </c>
      <c r="E47" t="s">
        <v>113</v>
      </c>
      <c r="F47" s="3">
        <f t="shared" si="0"/>
        <v>1</v>
      </c>
      <c r="G47" t="s">
        <v>27</v>
      </c>
      <c r="H47" t="s">
        <v>28</v>
      </c>
      <c r="I47">
        <v>14</v>
      </c>
      <c r="J47">
        <v>6.2</v>
      </c>
      <c r="K47" t="s">
        <v>121</v>
      </c>
    </row>
    <row r="48" spans="1:12" x14ac:dyDescent="0.2">
      <c r="B48" t="s">
        <v>100</v>
      </c>
      <c r="C48">
        <v>5</v>
      </c>
      <c r="E48" t="s">
        <v>115</v>
      </c>
      <c r="F48" s="3">
        <f t="shared" si="0"/>
        <v>4</v>
      </c>
      <c r="G48" t="s">
        <v>27</v>
      </c>
      <c r="H48" t="s">
        <v>28</v>
      </c>
      <c r="I48">
        <v>37</v>
      </c>
      <c r="J48">
        <v>2.6</v>
      </c>
      <c r="K48" t="s">
        <v>121</v>
      </c>
    </row>
    <row r="49" spans="1:11" x14ac:dyDescent="0.2">
      <c r="B49" t="s">
        <v>100</v>
      </c>
      <c r="C49">
        <v>5</v>
      </c>
      <c r="E49" t="s">
        <v>156</v>
      </c>
      <c r="F49" s="3">
        <f t="shared" si="0"/>
        <v>7</v>
      </c>
      <c r="G49" t="s">
        <v>27</v>
      </c>
      <c r="H49" t="s">
        <v>28</v>
      </c>
      <c r="I49">
        <v>28</v>
      </c>
      <c r="J49">
        <v>0.4</v>
      </c>
      <c r="K49" t="s">
        <v>122</v>
      </c>
    </row>
    <row r="51" spans="1:11" x14ac:dyDescent="0.2">
      <c r="A51" t="s">
        <v>153</v>
      </c>
      <c r="B51">
        <f>COUNTIF(F$2:F$49, "8")</f>
        <v>9</v>
      </c>
    </row>
    <row r="52" spans="1:11" x14ac:dyDescent="0.2">
      <c r="A52" t="s">
        <v>113</v>
      </c>
      <c r="B52">
        <f>COUNTIF(F$2:F$49, "1")</f>
        <v>15</v>
      </c>
    </row>
    <row r="53" spans="1:11" x14ac:dyDescent="0.2">
      <c r="A53" t="s">
        <v>111</v>
      </c>
      <c r="B53">
        <f>COUNTIF(F$2:F$49, "2")</f>
        <v>6</v>
      </c>
    </row>
    <row r="54" spans="1:11" x14ac:dyDescent="0.2">
      <c r="A54" t="s">
        <v>119</v>
      </c>
      <c r="B54">
        <f>COUNTIF(F$2:F$49, "3")</f>
        <v>3</v>
      </c>
    </row>
    <row r="55" spans="1:11" x14ac:dyDescent="0.2">
      <c r="A55" t="s">
        <v>115</v>
      </c>
      <c r="B55">
        <f>COUNTIF(F$2:F$49, "4")</f>
        <v>4</v>
      </c>
    </row>
    <row r="56" spans="1:11" x14ac:dyDescent="0.2">
      <c r="A56" t="s">
        <v>154</v>
      </c>
      <c r="B56">
        <f>COUNTIF(F$2:F$49, "9")</f>
        <v>1</v>
      </c>
    </row>
    <row r="57" spans="1:11" x14ac:dyDescent="0.2">
      <c r="A57" t="s">
        <v>155</v>
      </c>
      <c r="B57">
        <f>COUNTIF(F$2:F$49, "6")</f>
        <v>5</v>
      </c>
    </row>
    <row r="58" spans="1:11" x14ac:dyDescent="0.2">
      <c r="A58" t="s">
        <v>156</v>
      </c>
      <c r="B58">
        <f>COUNTIF(F$2:F$49, "7")</f>
        <v>1</v>
      </c>
    </row>
    <row r="59" spans="1:11" x14ac:dyDescent="0.2">
      <c r="A59" t="s">
        <v>114</v>
      </c>
      <c r="B59">
        <f>COUNTIF(F$2:F$49, "5")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Identified Bones</vt:lpstr>
      <vt:lpstr>Teeth</vt:lpstr>
      <vt:lpstr>Unidentified Fragments</vt:lpstr>
    </vt:vector>
  </TitlesOfParts>
  <Company>College of the Liberal Arts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Welker</dc:creator>
  <cp:lastModifiedBy>Microsoft Office User</cp:lastModifiedBy>
  <dcterms:created xsi:type="dcterms:W3CDTF">2016-03-18T18:22:23Z</dcterms:created>
  <dcterms:modified xsi:type="dcterms:W3CDTF">2017-11-30T04:24:18Z</dcterms:modified>
</cp:coreProperties>
</file>